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818234880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tions Calculator" sheetId="1" r:id="R61da1b8ec48a4c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[Red](&quot;$&quot;#,##0.00);-"/>
    <x:numFmt numFmtId="201" formatCode="#,##0"/>
    <x:numFmt numFmtId="202" formatCode="0.00%;[Red](0.00%);-"/>
  </x:numFmts>
  <x:fonts count="13">
    <x:font>
      <x:sz val="11"/>
      <x:name val="Carlito"/>
    </x:font>
    <x:font>
      <x:sz val="10"/>
      <x:color rgb="FF1F2937"/>
      <x:name val="Arial"/>
    </x:font>
    <x:font>
      <x:b/>
      <x:sz val="16"/>
      <x:color rgb="FF17365D"/>
      <x:name val="Arial"/>
    </x:font>
    <x:font>
      <x:i/>
      <x:sz val="10"/>
      <x:color rgb="FF667085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b/>
      <x:sz val="10"/>
      <x:color rgb="FF0070C0"/>
      <x:name val="Arial"/>
    </x:font>
    <x:font>
      <x:i/>
      <x:sz val="9"/>
      <x:color rgb="FF667085"/>
      <x:name val="Arial"/>
    </x:font>
    <x:font>
      <x:b/>
      <x:sz val="9"/>
      <x:color rgb="FF1F4E78"/>
      <x:name val="Arial"/>
    </x:font>
    <x:font>
      <x:b/>
      <x:sz val="15"/>
      <x:color rgb="FF17365D"/>
      <x:name val="Arial"/>
    </x:font>
    <x:font>
      <x:i/>
      <x:sz val="8"/>
      <x:color rgb="FF667085"/>
      <x:name val="Arial"/>
    </x:font>
    <x:font>
      <x:b/>
      <x:sz val="10"/>
      <x:color rgb="FF17365D"/>
      <x:name val="Arial"/>
    </x:font>
    <x:font>
      <x:sz val="9"/>
      <x:color rgb="FF667085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D9EAF7"/>
      </x:patternFill>
    </x:fill>
    <x:fill>
      <x:patternFill patternType="solid">
        <x:fgColor rgb="FFFFF4CE"/>
      </x:patternFill>
    </x:fill>
    <x:fill>
      <x:patternFill patternType="solid">
        <x:fgColor rgb="FF1F4E78"/>
      </x:patternFill>
    </x:fill>
    <x:fill>
      <x:patternFill patternType="solid">
        <x:fgColor rgb="FFF2F5F8"/>
      </x:patternFill>
    </x:fill>
  </x:fills>
  <x:borders count="14">
    <x:border/>
    <x:border>
      <x:bottom style="medium">
        <x:color rgb="FFD9A300"/>
      </x:bottom>
    </x:border>
    <x:border>
      <x:left style="thin">
        <x:color rgb="FFE6B800"/>
      </x:left>
      <x:right style="thin">
        <x:color rgb="FFE6B800"/>
      </x:right>
      <x:top style="thin">
        <x:color rgb="FFE6B800"/>
      </x:top>
    </x:border>
    <x:border>
      <x:left style="thin">
        <x:color rgb="FFE6B800"/>
      </x:left>
      <x:right style="thin">
        <x:color rgb="FFE6B800"/>
      </x:right>
    </x:border>
    <x:border>
      <x:left style="thin">
        <x:color rgb="FFE6B800"/>
      </x:left>
      <x:right style="thin">
        <x:color rgb="FFE6B800"/>
      </x:right>
      <x:bottom style="thin">
        <x:color rgb="FFE6B800"/>
      </x:bottom>
    </x:border>
    <x:border>
      <x:left style="thin">
        <x:color rgb="FFC9D5E3"/>
      </x:left>
      <x:top style="thin">
        <x:color rgb="FFC9D5E3"/>
      </x:top>
    </x:border>
    <x:border>
      <x:top style="thin">
        <x:color rgb="FFC9D5E3"/>
      </x:top>
    </x:border>
    <x:border>
      <x:right style="thin">
        <x:color rgb="FFC9D5E3"/>
      </x:right>
      <x:top style="thin">
        <x:color rgb="FFC9D5E3"/>
      </x:top>
    </x:border>
    <x:border>
      <x:left style="thin">
        <x:color rgb="FFC9D5E3"/>
      </x:left>
    </x:border>
    <x:border>
      <x:right style="thin">
        <x:color rgb="FFC9D5E3"/>
      </x:right>
    </x:border>
    <x:border>
      <x:left style="thin">
        <x:color rgb="FFC9D5E3"/>
      </x:left>
      <x:bottom style="thin">
        <x:color rgb="FFC9D5E3"/>
      </x:bottom>
    </x:border>
    <x:border>
      <x:bottom style="thin">
        <x:color rgb="FFC9D5E3"/>
      </x:bottom>
    </x:border>
    <x:border>
      <x:right style="thin">
        <x:color rgb="FFC9D5E3"/>
      </x:right>
      <x:bottom style="thin">
        <x:color rgb="FFC9D5E3"/>
      </x:bottom>
    </x:border>
    <x:border>
      <x:top style="thin">
        <x:color rgb="FFC9D5E3"/>
      </x:top>
      <x:bottom style="thin">
        <x:color rgb="FFC9D5E3"/>
      </x:bottom>
    </x:border>
  </x:borders>
  <x:cellStyleXfs count="1">
    <x:xf numFmtId="0" fontId="0" fillId="0" borderId="0"/>
  </x:cellStyleXfs>
  <x:cellXfs count="121">
    <x:xf numFmtId="0" fontId="0" fillId="0" borderId="0" xfId="0"/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6" fillId="3" borderId="3" xfId="0" applyNumberFormat="1" applyFont="1" applyFill="1" applyBorder="1" applyAlignment="1">
      <x:alignment vertical="center"/>
    </x:xf>
    <x:xf numFmtId="201" fontId="6" fillId="3" borderId="3" xfId="0" applyNumberFormat="1" applyFont="1" applyFill="1" applyBorder="1" applyAlignment="1">
      <x:alignment vertical="center"/>
    </x:xf>
    <x:xf numFmtId="200" fontId="6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0" fontId="8" fillId="4" borderId="7" xfId="0" applyNumberFormat="1" applyFont="1" applyFill="1" applyBorder="1" applyAlignment="1">
      <x:alignment vertical="center"/>
    </x:xf>
    <x:xf numFmtId="0" fontId="9" fillId="4" borderId="8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9" xfId="0" applyNumberFormat="1" applyFont="1" applyFill="1" applyBorder="1" applyAlignment="1">
      <x:alignment vertical="center"/>
    </x:xf>
    <x:xf numFmtId="0" fontId="10" fillId="4" borderId="10" xfId="0" applyNumberFormat="1" applyFont="1" applyFill="1" applyBorder="1" applyAlignment="1">
      <x:alignment vertical="center"/>
    </x:xf>
    <x:xf numFmtId="0" fontId="10" fillId="4" borderId="11" xfId="0" applyNumberFormat="1" applyFont="1" applyFill="1" applyBorder="1" applyAlignment="1">
      <x:alignment vertical="center"/>
    </x:xf>
    <x:xf numFmtId="0" fontId="10" fillId="4" borderId="12" xfId="0" applyNumberFormat="1" applyFont="1" applyFill="1" applyBorder="1" applyAlignment="1">
      <x:alignment vertical="center"/>
    </x:xf>
    <x:xf numFmtId="200" fontId="9" fillId="4" borderId="8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 applyAlignment="1">
      <x:alignment vertical="center"/>
    </x:xf>
    <x:xf numFmtId="200" fontId="9" fillId="4" borderId="9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/>
    </x:xf>
    <x:xf numFmtId="0" fontId="8" fillId="5" borderId="6" xfId="0" applyNumberFormat="1" applyFont="1" applyFill="1" applyBorder="1" applyAlignment="1">
      <x:alignment vertical="center"/>
    </x:xf>
    <x:xf numFmtId="0" fontId="8" fillId="5" borderId="7" xfId="0" applyNumberFormat="1" applyFont="1" applyFill="1" applyBorder="1" applyAlignment="1">
      <x:alignment vertical="center"/>
    </x:xf>
    <x:xf numFmtId="0" fontId="9" fillId="5" borderId="8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9" fillId="5" borderId="9" xfId="0" applyNumberFormat="1" applyFont="1" applyFill="1" applyBorder="1" applyAlignment="1">
      <x:alignment vertical="center"/>
    </x:xf>
    <x:xf numFmtId="0" fontId="10" fillId="5" borderId="10" xfId="0" applyNumberFormat="1" applyFont="1" applyFill="1" applyBorder="1" applyAlignment="1">
      <x:alignment vertical="center"/>
    </x:xf>
    <x:xf numFmtId="0" fontId="10" fillId="5" borderId="11" xfId="0" applyNumberFormat="1" applyFont="1" applyFill="1" applyBorder="1" applyAlignment="1">
      <x:alignment vertical="center"/>
    </x:xf>
    <x:xf numFmtId="0" fontId="10" fillId="5" borderId="12" xfId="0" applyNumberFormat="1" applyFont="1" applyFill="1" applyBorder="1" applyAlignment="1">
      <x:alignment vertical="center"/>
    </x:xf>
    <x:xf numFmtId="200" fontId="9" fillId="5" borderId="8" xfId="0" applyNumberFormat="1" applyFont="1" applyFill="1" applyBorder="1" applyAlignment="1">
      <x:alignment vertical="center"/>
    </x:xf>
    <x:xf numFmtId="200" fontId="9" fillId="5" borderId="0" xfId="0" applyNumberFormat="1" applyFont="1" applyFill="1" applyBorder="1" applyAlignment="1">
      <x:alignment vertical="center"/>
    </x:xf>
    <x:xf numFmtId="200" fontId="9" fillId="5" borderId="9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8" fillId="6" borderId="5" xfId="0" applyNumberFormat="1" applyFont="1" applyFill="1" applyBorder="1" applyAlignment="1">
      <x:alignment vertical="center"/>
    </x:xf>
    <x:xf numFmtId="0" fontId="8" fillId="6" borderId="6" xfId="0" applyNumberFormat="1" applyFont="1" applyFill="1" applyBorder="1" applyAlignment="1">
      <x:alignment vertical="center"/>
    </x:xf>
    <x:xf numFmtId="0" fontId="8" fillId="6" borderId="7" xfId="0" applyNumberFormat="1" applyFont="1" applyFill="1" applyBorder="1" applyAlignment="1">
      <x:alignment vertical="center"/>
    </x:xf>
    <x:xf numFmtId="0" fontId="9" fillId="6" borderId="8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9" xfId="0" applyNumberFormat="1" applyFont="1" applyFill="1" applyBorder="1" applyAlignment="1">
      <x:alignment vertical="center"/>
    </x:xf>
    <x:xf numFmtId="0" fontId="10" fillId="6" borderId="10" xfId="0" applyNumberFormat="1" applyFont="1" applyFill="1" applyBorder="1" applyAlignment="1">
      <x:alignment vertical="center"/>
    </x:xf>
    <x:xf numFmtId="0" fontId="10" fillId="6" borderId="11" xfId="0" applyNumberFormat="1" applyFont="1" applyFill="1" applyBorder="1" applyAlignment="1">
      <x:alignment vertical="center"/>
    </x:xf>
    <x:xf numFmtId="0" fontId="10" fillId="6" borderId="12" xfId="0" applyNumberFormat="1" applyFont="1" applyFill="1" applyBorder="1" applyAlignment="1">
      <x:alignment vertical="center"/>
    </x:xf>
    <x:xf numFmtId="202" fontId="9" fillId="6" borderId="8" xfId="0" applyNumberFormat="1" applyFont="1" applyFill="1" applyBorder="1" applyAlignment="1">
      <x:alignment vertical="center"/>
    </x:xf>
    <x:xf numFmtId="202" fontId="9" fillId="6" borderId="0" xfId="0" applyNumberFormat="1" applyFont="1" applyFill="1" applyBorder="1" applyAlignment="1">
      <x:alignment vertical="center"/>
    </x:xf>
    <x:xf numFmtId="202" fontId="9" fillId="6" borderId="9" xfId="0" applyNumberFormat="1" applyFont="1" applyFill="1" applyBorder="1" applyAlignment="1">
      <x:alignment vertical="center"/>
    </x:xf>
    <x:xf numFmtId="202" fontId="9" fillId="4" borderId="8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9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7" fillId="0" borderId="11" xfId="0" applyNumberFormat="1" applyFont="1" applyFill="1" applyBorder="1" applyAlignment="1">
      <x:alignment vertical="center"/>
    </x:xf>
    <x:xf numFmtId="0" fontId="5" fillId="0" borderId="13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7" fillId="0" borderId="13" xfId="0" applyNumberFormat="1" applyFont="1" applyFill="1" applyBorder="1" applyAlignment="1">
      <x:alignment vertical="center"/>
    </x:xf>
    <x:xf numFmtId="201" fontId="5" fillId="0" borderId="11" xfId="0" applyNumberFormat="1" applyFont="1" applyFill="1" applyBorder="1" applyAlignment="1">
      <x:alignment vertical="center"/>
    </x:xf>
    <x:xf numFmtId="200" fontId="5" fillId="0" borderId="13" xfId="0" applyNumberFormat="1" applyFont="1" applyFill="1" applyBorder="1" applyAlignment="1">
      <x:alignment vertical="center"/>
    </x:xf>
    <x:xf numFmtId="202" fontId="5" fillId="0" borderId="13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  <x:xf numFmtId="0" fontId="1" fillId="8" borderId="5" xfId="0" applyNumberFormat="1" applyFont="1" applyFill="1" applyBorder="1" applyAlignment="1">
      <x:alignment vertical="center"/>
    </x:xf>
    <x:xf numFmtId="0" fontId="1" fillId="8" borderId="6" xfId="0" applyNumberFormat="1" applyFont="1" applyFill="1" applyBorder="1" applyAlignment="1">
      <x:alignment vertical="center"/>
    </x:xf>
    <x:xf numFmtId="0" fontId="1" fillId="8" borderId="7" xfId="0" applyNumberFormat="1" applyFont="1" applyFill="1" applyBorder="1" applyAlignment="1">
      <x:alignment vertical="center"/>
    </x:xf>
    <x:xf numFmtId="0" fontId="1" fillId="8" borderId="8" xfId="0" applyNumberFormat="1" applyFont="1" applyFill="1" applyBorder="1" applyAlignment="1">
      <x:alignment vertical="center"/>
    </x:xf>
    <x:xf numFmtId="0" fontId="1" fillId="8" borderId="9" xfId="0" applyNumberFormat="1" applyFont="1" applyFill="1" applyBorder="1" applyAlignment="1">
      <x:alignment vertical="center"/>
    </x:xf>
    <x:xf numFmtId="0" fontId="1" fillId="8" borderId="10" xfId="0" applyNumberFormat="1" applyFont="1" applyFill="1" applyBorder="1" applyAlignment="1">
      <x:alignment vertical="center"/>
    </x:xf>
    <x:xf numFmtId="0" fontId="1" fillId="8" borderId="11" xfId="0" applyNumberFormat="1" applyFont="1" applyFill="1" applyBorder="1" applyAlignment="1">
      <x:alignment vertical="center"/>
    </x:xf>
    <x:xf numFmtId="0" fontId="1" fillId="8" borderId="12" xfId="0" applyNumberFormat="1" applyFont="1" applyFill="1" applyBorder="1" applyAlignment="1">
      <x:alignment vertical="center"/>
    </x:xf>
    <x:xf numFmtId="0" fontId="1" fillId="8" borderId="5" xfId="0" applyNumberFormat="1" applyFont="1" applyFill="1" applyBorder="1" applyAlignment="1">
      <x:alignment vertical="center" wrapText="1"/>
    </x:xf>
    <x:xf numFmtId="0" fontId="1" fillId="8" borderId="6" xfId="0" applyNumberFormat="1" applyFont="1" applyFill="1" applyBorder="1" applyAlignment="1">
      <x:alignment vertical="center" wrapText="1"/>
    </x:xf>
    <x:xf numFmtId="0" fontId="1" fillId="8" borderId="7" xfId="0" applyNumberFormat="1" applyFont="1" applyFill="1" applyBorder="1" applyAlignment="1">
      <x:alignment vertical="center" wrapText="1"/>
    </x:xf>
    <x:xf numFmtId="0" fontId="1" fillId="8" borderId="8" xfId="0" applyNumberFormat="1" applyFont="1" applyFill="1" applyBorder="1" applyAlignment="1">
      <x:alignment vertical="center" wrapText="1"/>
    </x:xf>
    <x:xf numFmtId="0" fontId="1" fillId="8" borderId="9" xfId="0" applyNumberFormat="1" applyFont="1" applyFill="1" applyBorder="1" applyAlignment="1">
      <x:alignment vertical="center" wrapText="1"/>
    </x:xf>
    <x:xf numFmtId="0" fontId="1" fillId="8" borderId="10" xfId="0" applyNumberFormat="1" applyFont="1" applyFill="1" applyBorder="1" applyAlignment="1">
      <x:alignment vertical="center" wrapText="1"/>
    </x:xf>
    <x:xf numFmtId="0" fontId="1" fillId="8" borderId="11" xfId="0" applyNumberFormat="1" applyFont="1" applyFill="1" applyBorder="1" applyAlignment="1">
      <x:alignment vertical="center" wrapText="1"/>
    </x:xf>
    <x:xf numFmtId="0" fontId="1" fillId="8" borderId="12" xfId="0" applyNumberFormat="1" applyFont="1" applyFill="1" applyBorder="1" applyAlignment="1">
      <x:alignment vertical="center" wrapText="1"/>
    </x:xf>
    <x:xf numFmtId="0" fontId="7" fillId="8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e737360164b43" /><Relationship Type="http://schemas.openxmlformats.org/officeDocument/2006/relationships/theme" Target="/xl/theme/theme1.xml" Id="Rd4ec6516ab5249ac" /><Relationship Type="http://schemas.openxmlformats.org/officeDocument/2006/relationships/sharedStrings" Target="/xl/sharedStrings.xml" Id="Re8516ba5edde4729" /><Relationship Type="http://schemas.openxmlformats.org/officeDocument/2006/relationships/worksheet" Target="/xl/worksheets/sheet1.xml" Id="R61da1b8ec48a4c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2" max="2" width="25" hidden="0" customWidth="1"/>
    <x:col min="3" max="3" width="3" hidden="0" customWidth="1"/>
    <x:col min="4" max="4" width="18" hidden="0" customWidth="1"/>
    <x:col min="5" max="5" width="26" hidden="0" customWidth="1"/>
    <x:col min="6" max="6" width="3" hidden="0" customWidth="1"/>
    <x:col min="7" max="7" width="3" hidden="0" customWidth="1"/>
    <x:col min="8" max="8" width="17" hidden="0" customWidth="1"/>
    <x:col min="9" max="9" width="3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2">
      <x:c r="B2" s="3" t="str">
        <x:v>Income by Design Options Calculator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B3" s="5" t="str">
        <x:v>Compare cash-secured puts and covered calls using editable assumptions</x:v>
      </x:c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B5" s="8" t="str">
        <x:v>INPUTS</x:v>
      </x:c>
      <x:c r="C5" s="8"/>
      <x:c r="D5" s="8"/>
      <x:c r="E5" s="8"/>
      <x:c r="F5" s="8"/>
      <x:c r="G5" s="2"/>
      <x:c r="H5" s="8" t="str">
        <x:v>RESULTS</x:v>
      </x:c>
      <x:c r="I5" s="8"/>
      <x:c r="J5" s="8"/>
      <x:c r="K5" s="8"/>
      <x:c r="L5" s="8"/>
      <x:c r="M5" s="8"/>
    </x:row>
    <x:row r="6" ht="22" customHeight="1">
      <x:c r="B6" s="9" t="str">
        <x:v>Strategy</x:v>
      </x:c>
      <x:c r="C6" s="2"/>
      <x:c r="D6" s="14" t="str">
        <x:v>Cash-Secured Put</x:v>
      </x:c>
      <x:c r="E6" s="17" t="str">
        <x:v>Select from list</x:v>
      </x:c>
      <x:c r="F6" s="2"/>
      <x:c r="G6" s="2"/>
      <x:c r="H6" s="30" t="str">
        <x:v>Premium income</x:v>
      </x:c>
      <x:c r="I6" s="31"/>
      <x:c r="J6" s="32"/>
      <x:c r="K6" s="51" t="str">
        <x:v>Capital employed</x:v>
      </x:c>
      <x:c r="L6" s="52"/>
      <x:c r="M6" s="53"/>
    </x:row>
    <x:row r="7" ht="22" customHeight="1">
      <x:c r="B7" s="9" t="str">
        <x:v>Stock price</x:v>
      </x:c>
      <x:c r="C7" s="2"/>
      <x:c r="D7" s="18" t="n">
        <x:v>100</x:v>
      </x:c>
      <x:c r="E7" s="17" t="str">
        <x:v>Current share price</x:v>
      </x:c>
      <x:c r="F7" s="2"/>
      <x:c r="G7" s="2"/>
      <x:c r="H7" s="39" t="n">
        <x:f>IF(OR(D9="",D10=""),"",D9*D10*100)</x:f>
        <x:v>125</x:v>
      </x:c>
      <x:c r="I7" s="40"/>
      <x:c r="J7" s="41"/>
      <x:c r="K7" s="60" t="n">
        <x:f>IF(OR(D6="",D7="",D8="",D10=""),"",IF(D6="Cash-Secured Put",D8*D10*100,D7*D10*100))</x:f>
        <x:v>9500</x:v>
      </x:c>
      <x:c r="L7" s="61"/>
      <x:c r="M7" s="62"/>
    </x:row>
    <x:row r="8" ht="22" customHeight="1">
      <x:c r="B8" s="9" t="str">
        <x:v>Strike price</x:v>
      </x:c>
      <x:c r="C8" s="2"/>
      <x:c r="D8" s="18" t="n">
        <x:v>95</x:v>
      </x:c>
      <x:c r="E8" s="17" t="str">
        <x:v>Option strike</x:v>
      </x:c>
      <x:c r="F8" s="2"/>
      <x:c r="G8" s="2"/>
      <x:c r="H8" s="39"/>
      <x:c r="I8" s="40"/>
      <x:c r="J8" s="41"/>
      <x:c r="K8" s="60"/>
      <x:c r="L8" s="61"/>
      <x:c r="M8" s="62"/>
    </x:row>
    <x:row r="9" ht="22" customHeight="1">
      <x:c r="B9" s="9" t="str">
        <x:v>Premium per share</x:v>
      </x:c>
      <x:c r="C9" s="2"/>
      <x:c r="D9" s="18" t="n">
        <x:v>1.25</x:v>
      </x:c>
      <x:c r="E9" s="17" t="str">
        <x:v>Credit received</x:v>
      </x:c>
      <x:c r="F9" s="2"/>
      <x:c r="G9" s="2"/>
      <x:c r="H9" s="36" t="str">
        <x:v>Total credit received</x:v>
      </x:c>
      <x:c r="I9" s="37"/>
      <x:c r="J9" s="38"/>
      <x:c r="K9" s="57" t="str">
        <x:v>Cash secured or share value</x:v>
      </x:c>
      <x:c r="L9" s="58"/>
      <x:c r="M9" s="59"/>
    </x:row>
    <x:row r="10" ht="22" customHeight="1">
      <x:c r="B10" s="9" t="str">
        <x:v>Contracts</x:v>
      </x:c>
      <x:c r="C10" s="2"/>
      <x:c r="D10" s="19" t="n">
        <x:v>1</x:v>
      </x:c>
      <x:c r="E10" s="17" t="str">
        <x:v>100 shares each</x:v>
      </x:c>
      <x:c r="F10" s="2"/>
      <x:c r="G10" s="2"/>
      <x:c r="H10" s="2"/>
      <x:c r="I10" s="2"/>
      <x:c r="J10" s="2"/>
      <x:c r="K10" s="2"/>
      <x:c r="L10" s="2"/>
      <x:c r="M10" s="2"/>
    </x:row>
    <x:row r="11" ht="22" customHeight="1">
      <x:c r="B11" s="9" t="str">
        <x:v>Days to expiration</x:v>
      </x:c>
      <x:c r="C11" s="2"/>
      <x:c r="D11" s="19" t="n">
        <x:v>7</x:v>
      </x:c>
      <x:c r="E11" s="17" t="str">
        <x:v>Calendar days</x:v>
      </x:c>
      <x:c r="F11" s="2"/>
      <x:c r="G11" s="2"/>
      <x:c r="H11" s="72" t="str">
        <x:v>Return for period</x:v>
      </x:c>
      <x:c r="I11" s="73"/>
      <x:c r="J11" s="74"/>
      <x:c r="K11" s="30" t="str">
        <x:v>Simple annualized yield</x:v>
      </x:c>
      <x:c r="L11" s="31"/>
      <x:c r="M11" s="32"/>
    </x:row>
    <x:row r="12" ht="22" customHeight="1">
      <x:c r="B12" s="9" t="str">
        <x:v>Stock cost basis</x:v>
      </x:c>
      <x:c r="C12" s="2"/>
      <x:c r="D12" s="20" t="n">
        <x:v>90</x:v>
      </x:c>
      <x:c r="E12" s="17" t="str">
        <x:v>Covered calls only</x:v>
      </x:c>
      <x:c r="F12" s="2"/>
      <x:c r="G12" s="2"/>
      <x:c r="H12" s="81" t="n">
        <x:f>IF(OR(H7="",K7="",K7=0),"",H7/K7)</x:f>
        <x:v>0.013157894736842105</x:v>
      </x:c>
      <x:c r="I12" s="82"/>
      <x:c r="J12" s="83"/>
      <x:c r="K12" s="84" t="n">
        <x:f>IF(OR(H12="",D11="",D11=0),"",H12*(365/D11))</x:f>
        <x:v>0.6860902255639098</x:v>
      </x:c>
      <x:c r="L12" s="85"/>
      <x:c r="M12" s="86"/>
    </x:row>
    <x:row r="13">
      <x:c r="B13" s="2"/>
      <x:c r="C13" s="2"/>
      <x:c r="D13" s="2"/>
      <x:c r="E13" s="2"/>
      <x:c r="F13" s="2"/>
      <x:c r="G13" s="2"/>
      <x:c r="H13" s="81"/>
      <x:c r="I13" s="82"/>
      <x:c r="J13" s="83"/>
      <x:c r="K13" s="84"/>
      <x:c r="L13" s="85"/>
      <x:c r="M13" s="86"/>
    </x:row>
    <x:row r="14">
      <x:c r="B14" s="2"/>
      <x:c r="C14" s="2"/>
      <x:c r="D14" s="2"/>
      <x:c r="E14" s="2"/>
      <x:c r="F14" s="2"/>
      <x:c r="G14" s="2"/>
      <x:c r="H14" s="78" t="str">
        <x:v>Premium divided by capital</x:v>
      </x:c>
      <x:c r="I14" s="79"/>
      <x:c r="J14" s="80"/>
      <x:c r="K14" s="36" t="str">
        <x:v>Mathematical extrapolation</x:v>
      </x:c>
      <x:c r="L14" s="37"/>
      <x:c r="M14" s="38"/>
    </x:row>
    <x:row r="15"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B16" s="8" t="str">
        <x:v>STRATEGY ECONOMICS</x:v>
      </x:c>
      <x:c r="C16" s="8"/>
      <x:c r="D16" s="8"/>
      <x:c r="E16" s="8"/>
      <x:c r="F16" s="8"/>
      <x:c r="G16" s="2"/>
      <x:c r="H16" s="8" t="str">
        <x:v>HOW THE CALCULATOR WORKS</x:v>
      </x:c>
      <x:c r="I16" s="8"/>
      <x:c r="J16" s="8"/>
      <x:c r="K16" s="8"/>
      <x:c r="L16" s="8"/>
      <x:c r="M16" s="8"/>
    </x:row>
    <x:row r="17" ht="22" customHeight="1">
      <x:c r="B17" s="87" t="str">
        <x:v>Shares represented</x:v>
      </x:c>
      <x:c r="C17" s="88"/>
      <x:c r="D17" s="93" t="n">
        <x:f>D10*100</x:f>
        <x:v>100</x:v>
      </x:c>
      <x:c r="E17" s="89" t="str">
        <x:v>shares</x:v>
      </x:c>
      <x:c r="F17" s="88"/>
      <x:c r="G17" s="2"/>
      <x:c r="H17" s="96" t="str">
        <x:v>Cash-secured put</x:v>
      </x:c>
      <x:c r="I17" s="2"/>
      <x:c r="J17" s="98" t="str">
        <x:v>Premium return uses strike-secured cash as capital employed.</x:v>
      </x:c>
      <x:c r="K17" s="98"/>
      <x:c r="L17" s="98"/>
      <x:c r="M17" s="98"/>
    </x:row>
    <x:row r="18" ht="22" customHeight="1">
      <x:c r="B18" s="90" t="str">
        <x:v>Market value of shares</x:v>
      </x:c>
      <x:c r="C18" s="91"/>
      <x:c r="D18" s="94" t="n">
        <x:f>D7*D17</x:f>
        <x:v>10000</x:v>
      </x:c>
      <x:c r="E18" s="92" t="str">
        <x:v>Current market value</x:v>
      </x:c>
      <x:c r="F18" s="91"/>
      <x:c r="G18" s="2"/>
      <x:c r="H18" s="96"/>
      <x:c r="I18" s="2"/>
      <x:c r="J18" s="98" t="str">
        <x:v>Breakeven and assignment price equal strike minus premium.</x:v>
      </x:c>
      <x:c r="K18" s="98"/>
      <x:c r="L18" s="98"/>
      <x:c r="M18" s="98"/>
    </x:row>
    <x:row r="19" ht="22" customHeight="1">
      <x:c r="B19" s="90" t="str">
        <x:f>IF(D6="Cash-Secured Put","Effective assignment price","Profit if called away")</x:f>
        <x:v>Effective assignment price</x:v>
      </x:c>
      <x:c r="C19" s="91"/>
      <x:c r="D19" s="94" t="n">
        <x:f>IF(D6="Cash-Secured Put",D8-D9,(D8-D12+D9)*D17)</x:f>
        <x:v>93.75</x:v>
      </x:c>
      <x:c r="E19" s="92" t="str">
        <x:v>Strike less premium or called-away profit</x:v>
      </x:c>
      <x:c r="F19" s="91"/>
      <x:c r="G19" s="2"/>
      <x:c r="H19" s="96" t="str">
        <x:v>Covered call</x:v>
      </x:c>
      <x:c r="I19" s="2"/>
      <x:c r="J19" s="98" t="str">
        <x:v>Premium yield uses current share market value as capital employed.</x:v>
      </x:c>
      <x:c r="K19" s="98"/>
      <x:c r="L19" s="98"/>
      <x:c r="M19" s="98"/>
    </x:row>
    <x:row r="20" ht="22" customHeight="1">
      <x:c r="B20" s="90" t="str">
        <x:f>IF(D6="Cash-Secured Put","Net capital at risk","Return if called away")</x:f>
        <x:v>Net capital at risk</x:v>
      </x:c>
      <x:c r="C20" s="91"/>
      <x:c r="D20" s="94" t="n">
        <x:f>IF(D6="Cash-Secured Put",MAX(0,(D8-D9)*D17),IF(D12=0,"",(D8-D12+D9)/D12))</x:f>
        <x:v>9375</x:v>
      </x:c>
      <x:c r="E20" s="92" t="str">
        <x:v>Maximum cash exposure or called-away return</x:v>
      </x:c>
      <x:c r="F20" s="91"/>
      <x:c r="G20" s="2"/>
      <x:c r="H20" s="96"/>
      <x:c r="I20" s="2"/>
      <x:c r="J20" s="98" t="str">
        <x:v>Called-away return uses stock cost basis and includes premium.</x:v>
      </x:c>
      <x:c r="K20" s="98"/>
      <x:c r="L20" s="98"/>
      <x:c r="M20" s="98"/>
    </x:row>
    <x:row r="21" ht="22" customHeight="1">
      <x:c r="B21" s="90" t="str">
        <x:v>Effective premium per day</x:v>
      </x:c>
      <x:c r="C21" s="91"/>
      <x:c r="D21" s="94" t="n">
        <x:f>IF(D11=0,"",H7/D11)</x:f>
        <x:v>17.857142857142858</x:v>
      </x:c>
      <x:c r="E21" s="92" t="str">
        <x:v>Premium income divided by DTE</x:v>
      </x:c>
      <x:c r="F21" s="91"/>
      <x:c r="G21" s="2"/>
      <x:c r="H21" s="96" t="str">
        <x:v>Annualized yield</x:v>
      </x:c>
      <x:c r="I21" s="2"/>
      <x:c r="J21" s="98" t="str">
        <x:v>Period return × (365 ÷ days to expiration).</x:v>
      </x:c>
      <x:c r="K21" s="98"/>
      <x:c r="L21" s="98"/>
      <x:c r="M21" s="98"/>
    </x:row>
    <x:row r="22" ht="22" customHeight="1">
      <x:c r="B22" s="90" t="str">
        <x:v>Distance from strike</x:v>
      </x:c>
      <x:c r="C22" s="91"/>
      <x:c r="D22" s="95" t="n">
        <x:f>IF(D7=0,"",IF(D6="Cash-Secured Put",(D7-D8)/D7,(D8-D7)/D7))</x:f>
        <x:v>0.05</x:v>
      </x:c>
      <x:c r="E22" s="92" t="str">
        <x:v>Strike versus current price</x:v>
      </x:c>
      <x:c r="F22" s="91"/>
      <x:c r="G22" s="2"/>
      <x:c r="H22" s="96"/>
      <x:c r="I22" s="2"/>
      <x:c r="J22" s="98" t="str">
        <x:v>This is a mathematical extrapolation, not a forecast.</x:v>
      </x:c>
      <x:c r="K22" s="98"/>
      <x:c r="L22" s="98"/>
      <x:c r="M22" s="98"/>
    </x:row>
    <x:row r="23"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B24" s="100" t="str">
        <x:v>INPUT REVIEW</x:v>
      </x:c>
      <x:c r="C24" s="100"/>
      <x:c r="D24" s="100"/>
      <x:c r="E24" s="100"/>
      <x:c r="F24" s="100"/>
      <x:c r="G24" s="100"/>
      <x:c r="H24" s="100"/>
      <x:c r="I24" s="100"/>
      <x:c r="J24" s="100"/>
      <x:c r="K24" s="100"/>
      <x:c r="L24" s="100"/>
      <x:c r="M24" s="100"/>
    </x:row>
    <x:row r="25">
      <x:c r="B25" s="103" t="str">
        <x:f>IF(OR(D6="",D7&lt;=0,D8&lt;=0,D9&lt;0,D10&lt;1,D11&lt;1),"Enter valid positive inputs.",IF(D6="Cash-Secured Put",IF(D8&gt;D7,"Put strike is above the stock price and is in the money.",IF(D9&gt;D8,"Check inputs: premium exceeds strike price.","Inputs look valid.")),IF(D12&lt;=0,"Enter a positive stock cost basis.",IF(AND(D8&lt;D12,D8-D12+D9&lt;0),"Assignment would realize a loss versus cost basis.",IF(D8&lt;D7,"Call strike is below the stock price and is in the money.","Inputs look valid.")))))</x:f>
        <x:v>Inputs look valid.</x:v>
      </x:c>
      <x:c r="C25" s="102"/>
      <x:c r="D25" s="102"/>
      <x:c r="E25" s="102"/>
      <x:c r="F25" s="102"/>
      <x:c r="G25" s="102"/>
      <x:c r="H25" s="102"/>
      <x:c r="I25" s="102"/>
      <x:c r="J25" s="102"/>
      <x:c r="K25" s="102"/>
      <x:c r="L25" s="102"/>
      <x:c r="M25" s="102"/>
    </x:row>
    <x:row r="26">
      <x:c r="B26" s="102"/>
      <x:c r="C26" s="102"/>
      <x:c r="D26" s="102"/>
      <x:c r="E26" s="102"/>
      <x:c r="F26" s="102"/>
      <x:c r="G26" s="102"/>
      <x:c r="H26" s="102"/>
      <x:c r="I26" s="102"/>
      <x:c r="J26" s="102"/>
      <x:c r="K26" s="102"/>
      <x:c r="L26" s="102"/>
      <x:c r="M26" s="102"/>
    </x:row>
    <x:row r="27"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B28" s="120" t="str">
        <x:v>Important: Annualized figures assume the same period return repeats throughout a 365-day year. They are not forecasts. Educational use only. Excludes commissions, taxes, slippage, dividends, early assignment, volatility changes, and opportunity cost.</x:v>
      </x:c>
      <x:c r="C28" s="113"/>
      <x:c r="D28" s="113"/>
      <x:c r="E28" s="113"/>
      <x:c r="F28" s="113"/>
      <x:c r="G28" s="113"/>
      <x:c r="H28" s="113"/>
      <x:c r="I28" s="113"/>
      <x:c r="J28" s="113"/>
      <x:c r="K28" s="113"/>
      <x:c r="L28" s="113"/>
      <x:c r="M28" s="114"/>
    </x:row>
    <x:row r="29">
      <x:c r="B29" s="115"/>
      <x:c r="C29" s="102"/>
      <x:c r="D29" s="102"/>
      <x:c r="E29" s="102"/>
      <x:c r="F29" s="102"/>
      <x:c r="G29" s="102"/>
      <x:c r="H29" s="102"/>
      <x:c r="I29" s="102"/>
      <x:c r="J29" s="102"/>
      <x:c r="K29" s="102"/>
      <x:c r="L29" s="102"/>
      <x:c r="M29" s="116"/>
    </x:row>
    <x:row r="30">
      <x:c r="B30" s="115"/>
      <x:c r="C30" s="102"/>
      <x:c r="D30" s="102"/>
      <x:c r="E30" s="102"/>
      <x:c r="F30" s="102"/>
      <x:c r="G30" s="102"/>
      <x:c r="H30" s="102"/>
      <x:c r="I30" s="102"/>
      <x:c r="J30" s="102"/>
      <x:c r="K30" s="102"/>
      <x:c r="L30" s="102"/>
      <x:c r="M30" s="116"/>
    </x:row>
    <x:row r="31">
      <x:c r="B31" s="117"/>
      <x:c r="C31" s="118"/>
      <x:c r="D31" s="118"/>
      <x:c r="E31" s="118"/>
      <x:c r="F31" s="118"/>
      <x:c r="G31" s="118"/>
      <x:c r="H31" s="118"/>
      <x:c r="I31" s="118"/>
      <x:c r="J31" s="118"/>
      <x:c r="K31" s="118"/>
      <x:c r="L31" s="118"/>
      <x:c r="M31" s="119"/>
    </x:row>
  </x:sheetData>
  <x:mergeCells>
    <x:mergeCell ref="B2:M2"/>
    <x:mergeCell ref="B3:M3"/>
    <x:mergeCell ref="B5:F5"/>
    <x:mergeCell ref="H5:M5"/>
    <x:mergeCell ref="H6:J6"/>
    <x:mergeCell ref="H7:J8"/>
    <x:mergeCell ref="H9:J9"/>
    <x:mergeCell ref="K6:M6"/>
    <x:mergeCell ref="K7:M8"/>
    <x:mergeCell ref="K9:M9"/>
    <x:mergeCell ref="H11:J11"/>
    <x:mergeCell ref="H12:J13"/>
    <x:mergeCell ref="H14:J14"/>
    <x:mergeCell ref="K11:M11"/>
    <x:mergeCell ref="K12:M13"/>
    <x:mergeCell ref="K14:M14"/>
    <x:mergeCell ref="B16:F16"/>
    <x:mergeCell ref="H16:M16"/>
    <x:mergeCell ref="J17:M17"/>
    <x:mergeCell ref="J18:M18"/>
    <x:mergeCell ref="J19:M19"/>
    <x:mergeCell ref="J20:M20"/>
    <x:mergeCell ref="J21:M21"/>
    <x:mergeCell ref="J22:M22"/>
    <x:mergeCell ref="B24:M24"/>
    <x:mergeCell ref="B25:M26"/>
    <x:mergeCell ref="B28:M31"/>
  </x:mergeCells>
  <x:conditionalFormatting sqref="D20:D20">
    <x:cfRule type="expression" dxfId="0" priority="1">
      <x:formula>AND($D$6="Covered Call",$D$20&lt;0)</x:formula>
    </x:cfRule>
  </x:conditionalFormatting>
  <x:conditionalFormatting sqref="B25:M26">
    <x:cfRule type="expression" dxfId="1" priority="2">
      <x:formula>$B$25="Inputs look valid."</x:formula>
    </x:cfRule>
    <x:cfRule type="expression" dxfId="2" priority="3">
      <x:formula>$B$25&lt;&gt;"Inputs look valid."</x:formula>
    </x:cfRule>
  </x:conditionalFormatting>
  <x:dataValidations count="1">
    <x:dataValidation type="list" sqref="D6">
      <x:formula1>"Cash-Secured Put,Covered Call"</x:formula1>
    </x:dataValidation>
  </x:dataValidations>
  <x:pageMargins left="0.7" right="0.7" top="0.75" bottom="0.75" header="0.3" footer="0.3"/>
</x:worksheet>
</file>